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s\Servicios Profesionales AGC\PRESUPUESTOS REVISADOS\"/>
    </mc:Choice>
  </mc:AlternateContent>
  <xr:revisionPtr revIDLastSave="0" documentId="13_ncr:1_{81EA7E00-5891-407B-9272-83AA0ECF649B}" xr6:coauthVersionLast="47" xr6:coauthVersionMax="47" xr10:uidLastSave="{00000000-0000-0000-0000-000000000000}"/>
  <bookViews>
    <workbookView xWindow="-110" yWindow="-110" windowWidth="22780" windowHeight="14660" xr2:uid="{52E25F69-5506-48FD-B78A-879301AAC52D}"/>
  </bookViews>
  <sheets>
    <sheet name="HENO MATERIAL VEGETATIVO" sheetId="1" r:id="rId1"/>
  </sheets>
  <definedNames>
    <definedName name="_xlnm.Print_Area" localSheetId="0">'HENO MATERIAL VEGETATIVO'!$A$1:$I$147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6" i="1" l="1"/>
  <c r="H17" i="1"/>
  <c r="I80" i="1"/>
  <c r="G80" i="1"/>
  <c r="I38" i="1"/>
  <c r="H38" i="1"/>
  <c r="H77" i="1"/>
  <c r="G77" i="1"/>
  <c r="H76" i="1"/>
  <c r="I77" i="1"/>
  <c r="H66" i="1"/>
  <c r="H46" i="1"/>
  <c r="H44" i="1"/>
  <c r="I76" i="1" l="1"/>
  <c r="G76" i="1"/>
  <c r="I65" i="1"/>
  <c r="I67" i="1" s="1"/>
  <c r="H65" i="1"/>
  <c r="H67" i="1" s="1"/>
  <c r="F77" i="1" s="1"/>
  <c r="H45" i="1"/>
  <c r="H48" i="1"/>
  <c r="H49" i="1"/>
  <c r="I25" i="1"/>
  <c r="I58" i="1"/>
  <c r="H58" i="1"/>
  <c r="I50" i="1"/>
  <c r="I37" i="1"/>
  <c r="H31" i="1"/>
  <c r="H32" i="1"/>
  <c r="H33" i="1"/>
  <c r="H34" i="1"/>
  <c r="H35" i="1"/>
  <c r="H36" i="1"/>
  <c r="H30" i="1"/>
  <c r="H18" i="1"/>
  <c r="H19" i="1"/>
  <c r="H20" i="1"/>
  <c r="H21" i="1"/>
  <c r="H22" i="1"/>
  <c r="H23" i="1"/>
  <c r="H24" i="1"/>
  <c r="H16" i="1"/>
  <c r="H25" i="1" l="1"/>
  <c r="H50" i="1"/>
  <c r="I39" i="1"/>
  <c r="I60" i="1" s="1"/>
  <c r="H37" i="1"/>
  <c r="H80" i="1" l="1"/>
  <c r="H78" i="1"/>
  <c r="I78" i="1" s="1"/>
  <c r="I72" i="1"/>
  <c r="H79" i="1" s="1"/>
  <c r="I79" i="1" s="1"/>
  <c r="H39" i="1"/>
  <c r="H60" i="1" s="1"/>
  <c r="F78" i="1" l="1"/>
  <c r="G78" i="1" s="1"/>
  <c r="F80" i="1"/>
  <c r="H72" i="1"/>
  <c r="F79" i="1" l="1"/>
  <c r="G79" i="1" s="1"/>
</calcChain>
</file>

<file path=xl/sharedStrings.xml><?xml version="1.0" encoding="utf-8"?>
<sst xmlns="http://schemas.openxmlformats.org/spreadsheetml/2006/main" count="162" uniqueCount="108">
  <si>
    <t>UNIVERSIDAD DE PUERTO RICO</t>
  </si>
  <si>
    <t>RECINTO UNIVERSITARIO DE MAYAGUEZ</t>
  </si>
  <si>
    <t>COLEGIO DE CIENCIAS AGRICOLAS</t>
  </si>
  <si>
    <t>Puede editar los espacios de las celdas color gris</t>
  </si>
  <si>
    <r>
      <t>con Pastos Mejorados utilizando MATERIAL VEGETATIVO</t>
    </r>
    <r>
      <rPr>
        <b/>
        <vertAlign val="superscript"/>
        <sz val="12"/>
        <rFont val="Times New Roman"/>
        <family val="1"/>
      </rPr>
      <t>1</t>
    </r>
  </si>
  <si>
    <t>GASTOS</t>
  </si>
  <si>
    <t>Partida</t>
  </si>
  <si>
    <t>Cantidad</t>
  </si>
  <si>
    <t>Precio</t>
  </si>
  <si>
    <t>Sembrar</t>
  </si>
  <si>
    <t>Aplicar herbicida</t>
  </si>
  <si>
    <t>Empaque de heno</t>
  </si>
  <si>
    <t>TOTAL GASTOS DE MAQUINARIA</t>
  </si>
  <si>
    <t>hora</t>
  </si>
  <si>
    <t>-</t>
  </si>
  <si>
    <t>GASTOS DE MANO DE OBRA</t>
  </si>
  <si>
    <t>Aplicar cal</t>
  </si>
  <si>
    <t>Recogido de pacas</t>
  </si>
  <si>
    <t>Subtotal</t>
  </si>
  <si>
    <t>TOTAL GASTO EN MANO DE OBRA</t>
  </si>
  <si>
    <t>GASTO DE MATERIALES</t>
  </si>
  <si>
    <t>Combustible</t>
  </si>
  <si>
    <t>Hilo</t>
  </si>
  <si>
    <t>paca</t>
  </si>
  <si>
    <t>ton</t>
  </si>
  <si>
    <t>saco</t>
  </si>
  <si>
    <t>qq</t>
  </si>
  <si>
    <t>rollo</t>
  </si>
  <si>
    <t>TOTAL GASTO EN MATERIALES</t>
  </si>
  <si>
    <t>OTROS GASTOS</t>
  </si>
  <si>
    <t>TOTAL DE OTROS GASTOS</t>
  </si>
  <si>
    <t>TOTAL DE GASTOS POR CUERDA</t>
  </si>
  <si>
    <t>INGRESOS</t>
  </si>
  <si>
    <t>Subsidio salarial</t>
  </si>
  <si>
    <t>pacas</t>
  </si>
  <si>
    <t>TOTAL DE INGRESOS POR CUERDA</t>
  </si>
  <si>
    <t>INGRESO NETO</t>
  </si>
  <si>
    <t>Supuestos</t>
  </si>
  <si>
    <t>1. Este estimado de gastos se basa en el uso de material vegetativo.</t>
  </si>
  <si>
    <t>2. El presupuesto presentado es para el establecimiento y manejo de pastos para los primeros dos años.</t>
  </si>
  <si>
    <t>3. El precio de la maquinaria incluye el operador y el combustible.</t>
  </si>
  <si>
    <t>4. Área con relieve moderado requiere desmonte de árboles, arbustos y yerbas.</t>
  </si>
  <si>
    <t>5. Un pase de arado con un tractor 105-115 HP.</t>
  </si>
  <si>
    <t>6. Dos pases de rastrillo con un tractor 80-90 HP.</t>
  </si>
  <si>
    <t>7. El corte de semilla se hace con maquinaria. Se requiere de 1.0 a 1.5 toneladas de estolones maduros por cuerda.</t>
  </si>
  <si>
    <t>8. El agricultor posee la maquinaria para la aplicación de abono y de cal.</t>
  </si>
  <si>
    <t>9. El agricultor posee la maquinaria para corte y alineamiento. El primer corte se realiza después de 5 meses de la siembra y luego se realizan cortes cada 60 días aproximadamente.</t>
  </si>
  <si>
    <t>10. Este costo incluye el manejo de la semilla desde donde se corta hasta donde se va a sembrar.</t>
  </si>
  <si>
    <t>11. La aplicación de abono se hace principalmente con el uso de maquinaria.</t>
  </si>
  <si>
    <t>12. La aplicación de herbicida se hace principalmente con el uso de maquinaria.</t>
  </si>
  <si>
    <t>13. La finca posee infraestructura para riego.</t>
  </si>
  <si>
    <t>14. Incluye pago del Seguro Social al Internal Revenue Service, Seguro por Desempleo al Departamento del Trabajo y Recursos Humanos y Seguro Obrero a la Corporación del Fondo del Seguro del Estado.</t>
  </si>
  <si>
    <t>15. La cantidad de cal a utilizar dependerá del análisis de suelo.</t>
  </si>
  <si>
    <t>16. Se deben incorporar 100# de superfosfato triple en las primeras 6-8 pulgadas de suelo durante la preparación del terreno. Esto se puede hacer en uno de los pases de rastrillo.</t>
  </si>
  <si>
    <t>17. La formulación y cantidad de fertilizantes va a depender del análisis de suelo. Para fines de este estimado de costos se utilizará la formulación 15-5-10 a razón de 3 qq por cuerda al mes de sembrar y 5 qq posterior a cada corte.</t>
  </si>
  <si>
    <t>18. Incluye herbicidas para el control de malezas de hoja ancha, suculentas y leñosas y el uso de herbicidas no selectivos. El costo incluye surfactante.</t>
  </si>
  <si>
    <t>19. Se recomienda realizar un análisis de suelo para determinar el pH. La acidez del suelo (pH) recomendada para el cultivo de pastos debe ser de 5.5 a 7.0.</t>
  </si>
  <si>
    <t>20. La finca posee sistema de riego.</t>
  </si>
  <si>
    <t>22. En el segundo año no habrán gastos para el establecimiento de pastos. Esto incluye preparación del terreno, corte y transporte de semilla y siembra. En el segundo año deben aumentar los cortes.</t>
  </si>
  <si>
    <t>Numero de Cuerdas</t>
  </si>
  <si>
    <t>Ingreso Bruto</t>
  </si>
  <si>
    <t>Gasto Total</t>
  </si>
  <si>
    <t>Ingreso Neto</t>
  </si>
  <si>
    <r>
      <t>Limpieza de area</t>
    </r>
    <r>
      <rPr>
        <vertAlign val="superscript"/>
        <sz val="12"/>
        <color theme="1"/>
        <rFont val="Times New Roman"/>
        <family val="1"/>
      </rPr>
      <t>4</t>
    </r>
  </si>
  <si>
    <r>
      <t>Arar</t>
    </r>
    <r>
      <rPr>
        <vertAlign val="superscript"/>
        <sz val="12"/>
        <color theme="1"/>
        <rFont val="Times New Roman"/>
        <family val="1"/>
      </rPr>
      <t>5</t>
    </r>
  </si>
  <si>
    <r>
      <t>Rastrillar</t>
    </r>
    <r>
      <rPr>
        <vertAlign val="superscript"/>
        <sz val="12"/>
        <color theme="1"/>
        <rFont val="Times New Roman"/>
        <family val="1"/>
      </rPr>
      <t>6</t>
    </r>
  </si>
  <si>
    <r>
      <t>Corte de semilla</t>
    </r>
    <r>
      <rPr>
        <vertAlign val="superscript"/>
        <sz val="12"/>
        <color theme="1"/>
        <rFont val="Times New Roman"/>
        <family val="1"/>
      </rPr>
      <t>7</t>
    </r>
  </si>
  <si>
    <r>
      <t>Aplicar abono</t>
    </r>
    <r>
      <rPr>
        <vertAlign val="superscript"/>
        <sz val="12"/>
        <color theme="1"/>
        <rFont val="Times New Roman"/>
        <family val="1"/>
      </rPr>
      <t>8</t>
    </r>
  </si>
  <si>
    <r>
      <t>Corte de semilla y trasnporte</t>
    </r>
    <r>
      <rPr>
        <vertAlign val="superscript"/>
        <sz val="12"/>
        <color theme="1"/>
        <rFont val="Times New Roman"/>
        <family val="1"/>
      </rPr>
      <t>10</t>
    </r>
  </si>
  <si>
    <r>
      <t>Aplicar abono</t>
    </r>
    <r>
      <rPr>
        <vertAlign val="superscript"/>
        <sz val="12"/>
        <color theme="1"/>
        <rFont val="Times New Roman"/>
        <family val="1"/>
      </rPr>
      <t>11</t>
    </r>
  </si>
  <si>
    <r>
      <t>Aplicar herbicida</t>
    </r>
    <r>
      <rPr>
        <vertAlign val="superscript"/>
        <sz val="12"/>
        <color theme="1"/>
        <rFont val="Times New Roman"/>
        <family val="1"/>
      </rPr>
      <t>12</t>
    </r>
  </si>
  <si>
    <r>
      <t>Manejo del sistema de riego</t>
    </r>
    <r>
      <rPr>
        <vertAlign val="superscript"/>
        <sz val="12"/>
        <color theme="1"/>
        <rFont val="Times New Roman"/>
        <family val="1"/>
      </rPr>
      <t>13</t>
    </r>
  </si>
  <si>
    <r>
      <t>Obligaciones patronales</t>
    </r>
    <r>
      <rPr>
        <vertAlign val="superscript"/>
        <sz val="12"/>
        <color theme="1"/>
        <rFont val="Times New Roman"/>
        <family val="1"/>
      </rPr>
      <t>14</t>
    </r>
  </si>
  <si>
    <r>
      <t>Cal</t>
    </r>
    <r>
      <rPr>
        <vertAlign val="superscript"/>
        <sz val="12"/>
        <color theme="1"/>
        <rFont val="Times New Roman"/>
        <family val="1"/>
      </rPr>
      <t>15</t>
    </r>
  </si>
  <si>
    <r>
      <t>Superfosfato triple</t>
    </r>
    <r>
      <rPr>
        <vertAlign val="superscript"/>
        <sz val="12"/>
        <color theme="1"/>
        <rFont val="Times New Roman"/>
        <family val="1"/>
      </rPr>
      <t>16</t>
    </r>
  </si>
  <si>
    <r>
      <t>Fertilizante 15-5-10</t>
    </r>
    <r>
      <rPr>
        <vertAlign val="superscript"/>
        <sz val="12"/>
        <color theme="1"/>
        <rFont val="Times New Roman"/>
        <family val="1"/>
      </rPr>
      <t>17</t>
    </r>
  </si>
  <si>
    <r>
      <t>Herbicidas</t>
    </r>
    <r>
      <rPr>
        <vertAlign val="superscript"/>
        <sz val="12"/>
        <color theme="1"/>
        <rFont val="Times New Roman"/>
        <family val="1"/>
      </rPr>
      <t>18</t>
    </r>
  </si>
  <si>
    <r>
      <t>Renta de terreno</t>
    </r>
    <r>
      <rPr>
        <vertAlign val="superscript"/>
        <sz val="12"/>
        <color theme="1"/>
        <rFont val="Times New Roman"/>
        <family val="1"/>
      </rPr>
      <t>20</t>
    </r>
  </si>
  <si>
    <r>
      <t>Venta de heno</t>
    </r>
    <r>
      <rPr>
        <vertAlign val="superscript"/>
        <sz val="12"/>
        <color theme="1"/>
        <rFont val="Times New Roman"/>
        <family val="1"/>
      </rPr>
      <t>21</t>
    </r>
  </si>
  <si>
    <r>
      <t>GASTOS DE MAQUINARIA</t>
    </r>
    <r>
      <rPr>
        <b/>
        <vertAlign val="superscript"/>
        <sz val="12"/>
        <color theme="1"/>
        <rFont val="Times New Roman"/>
        <family val="1"/>
      </rPr>
      <t>3</t>
    </r>
  </si>
  <si>
    <t>Primer año</t>
  </si>
  <si>
    <t>Primer año Valor</t>
  </si>
  <si>
    <t>Primer año Mi finca</t>
  </si>
  <si>
    <t>Segundo año Valor</t>
  </si>
  <si>
    <t>Segundo año Mi finca</t>
  </si>
  <si>
    <t>Producción Mínima (pacas 35 lbs)</t>
  </si>
  <si>
    <t>21. La producción se estimó a razón de 100 pacas por cuerda y cuatro cortes el primer año y 5 el segundo año. Esta producción puede variar por el manejo de los pastos, las variedades sembradas, factores ambientales y otros.</t>
  </si>
  <si>
    <t xml:space="preserve">Presupuesto modelo: Producción de Pacas de Heno (35 libras) </t>
  </si>
  <si>
    <t>Unidad (Primer año)</t>
  </si>
  <si>
    <t>Costos primer año</t>
  </si>
  <si>
    <t>Costos segundo año</t>
  </si>
  <si>
    <r>
      <t>Corte y alineación de pastos</t>
    </r>
    <r>
      <rPr>
        <vertAlign val="superscript"/>
        <sz val="12"/>
        <color theme="1"/>
        <rFont val="Times New Roman"/>
        <family val="1"/>
      </rPr>
      <t>9</t>
    </r>
  </si>
  <si>
    <t>galón</t>
  </si>
  <si>
    <r>
      <t>Análisis de suelo</t>
    </r>
    <r>
      <rPr>
        <vertAlign val="superscript"/>
        <sz val="12"/>
        <color theme="1"/>
        <rFont val="Times New Roman"/>
        <family val="1"/>
      </rPr>
      <t>19</t>
    </r>
  </si>
  <si>
    <t>Gastos Misceláneos</t>
  </si>
  <si>
    <r>
      <t>(1 cuerda) (Primer y Segundo año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)</t>
    </r>
  </si>
  <si>
    <r>
      <t>Segundo año</t>
    </r>
    <r>
      <rPr>
        <vertAlign val="superscript"/>
        <sz val="12"/>
        <color theme="1"/>
        <rFont val="Times New Roman"/>
        <family val="1"/>
      </rPr>
      <t>22</t>
    </r>
  </si>
  <si>
    <t>Preparado por:</t>
  </si>
  <si>
    <t>Myrna Comas Pagán, PhD</t>
  </si>
  <si>
    <t>Catedrática del Servicio de Extensión Agrícola en Economía Agrícola</t>
  </si>
  <si>
    <t>Version Electronica:</t>
  </si>
  <si>
    <t>Alexandra Gregory Crespo, PhD</t>
  </si>
  <si>
    <t>Yaira A. Avilés Ortiz</t>
  </si>
  <si>
    <t>Economista Agrícola</t>
  </si>
  <si>
    <t xml:space="preserve">AVISO: Los Presupuestos Modelos presentan la información de los ingresos y gastos bajo condiciones normales y características particulares de una finca.  La Universidad de Puerto Rico no asume responsabilidad por los resultados si los ingresos y gastos de una empresa en particular difieren de dicha publicación. El usuario de estos modelos releva a la Universidad de Puerto Rico de toda responsabilidad, reclamación, pérdida, daño o costo relacionado o surgido por el uso de estos modelos. </t>
  </si>
  <si>
    <t>This material is based upon work supported by USDA/OPPE under Award Number: AO212501x443G010</t>
  </si>
  <si>
    <t>Marzo 2022</t>
  </si>
  <si>
    <t>Fecha de Revisión: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</si>
</sst>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4" xfId="0" applyNumberFormat="1" applyFont="1" applyBorder="1" applyAlignment="1"/>
    <xf numFmtId="44" fontId="7" fillId="0" borderId="1" xfId="0" applyNumberFormat="1" applyFont="1" applyBorder="1"/>
    <xf numFmtId="4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/>
    <xf numFmtId="44" fontId="7" fillId="0" borderId="0" xfId="0" applyNumberFormat="1" applyFont="1"/>
    <xf numFmtId="44" fontId="8" fillId="0" borderId="1" xfId="0" applyNumberFormat="1" applyFont="1" applyBorder="1"/>
    <xf numFmtId="44" fontId="8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4" fontId="11" fillId="0" borderId="0" xfId="0" applyNumberFormat="1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4" fontId="7" fillId="2" borderId="1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 2" xfId="2" xr:uid="{0CB6A66E-14A4-4F3E-8FDA-601B5D22A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260350</xdr:colOff>
      <xdr:row>4</xdr:row>
      <xdr:rowOff>82550</xdr:rowOff>
    </xdr:to>
    <xdr:pic>
      <xdr:nvPicPr>
        <xdr:cNvPr id="2" name="Picture 1" descr="Image result for UPRM">
          <a:extLst>
            <a:ext uri="{FF2B5EF4-FFF2-40B4-BE49-F238E27FC236}">
              <a16:creationId xmlns:a16="http://schemas.microsoft.com/office/drawing/2014/main" id="{33F5067F-3DA1-41FC-9A8C-ED55C8B1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" cy="869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40086</xdr:colOff>
      <xdr:row>139</xdr:row>
      <xdr:rowOff>106985</xdr:rowOff>
    </xdr:from>
    <xdr:to>
      <xdr:col>2</xdr:col>
      <xdr:colOff>546465</xdr:colOff>
      <xdr:row>143</xdr:row>
      <xdr:rowOff>95905</xdr:rowOff>
    </xdr:to>
    <xdr:pic>
      <xdr:nvPicPr>
        <xdr:cNvPr id="3" name="Picture 2" descr="Related image">
          <a:extLst>
            <a:ext uri="{FF2B5EF4-FFF2-40B4-BE49-F238E27FC236}">
              <a16:creationId xmlns:a16="http://schemas.microsoft.com/office/drawing/2014/main" id="{3D4EFFD7-7FC6-4646-898F-665E5244F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065" y="27384964"/>
          <a:ext cx="1114357" cy="772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521401</xdr:colOff>
      <xdr:row>138</xdr:row>
      <xdr:rowOff>118348</xdr:rowOff>
    </xdr:from>
    <xdr:to>
      <xdr:col>6</xdr:col>
      <xdr:colOff>635740</xdr:colOff>
      <xdr:row>144</xdr:row>
      <xdr:rowOff>110071</xdr:rowOff>
    </xdr:to>
    <xdr:pic>
      <xdr:nvPicPr>
        <xdr:cNvPr id="4" name="Picture 3" descr="Image result for upr logo">
          <a:extLst>
            <a:ext uri="{FF2B5EF4-FFF2-40B4-BE49-F238E27FC236}">
              <a16:creationId xmlns:a16="http://schemas.microsoft.com/office/drawing/2014/main" id="{D12F551C-0AC6-4A43-8562-B98FFEEBF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316" y="27200422"/>
          <a:ext cx="2026094" cy="116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46480</xdr:colOff>
      <xdr:row>139</xdr:row>
      <xdr:rowOff>101196</xdr:rowOff>
    </xdr:from>
    <xdr:to>
      <xdr:col>8</xdr:col>
      <xdr:colOff>812256</xdr:colOff>
      <xdr:row>143</xdr:row>
      <xdr:rowOff>96565</xdr:rowOff>
    </xdr:to>
    <xdr:pic>
      <xdr:nvPicPr>
        <xdr:cNvPr id="5" name="Picture 4" descr="Image result for UPRM">
          <a:extLst>
            <a:ext uri="{FF2B5EF4-FFF2-40B4-BE49-F238E27FC236}">
              <a16:creationId xmlns:a16="http://schemas.microsoft.com/office/drawing/2014/main" id="{ED5C98DA-4958-4333-B8AE-0AACFBE15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2757" y="27379175"/>
          <a:ext cx="765776" cy="778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31C4D-955E-4A0C-80BD-CEFECCD0B602}">
  <dimension ref="A1:J146"/>
  <sheetViews>
    <sheetView tabSelected="1" zoomScale="94" zoomScaleNormal="94" workbookViewId="0">
      <selection activeCell="G66" sqref="G66"/>
    </sheetView>
  </sheetViews>
  <sheetFormatPr defaultRowHeight="14.5" x14ac:dyDescent="0.35"/>
  <cols>
    <col min="5" max="5" width="14.453125" customWidth="1"/>
    <col min="6" max="6" width="13" customWidth="1"/>
    <col min="7" max="7" width="11.81640625" customWidth="1"/>
    <col min="8" max="8" width="12.90625" customWidth="1"/>
    <col min="9" max="9" width="13.81640625" customWidth="1"/>
    <col min="10" max="10" width="9.1796875" bestFit="1" customWidth="1"/>
  </cols>
  <sheetData>
    <row r="1" spans="1:9" ht="15.5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 ht="15.5" x14ac:dyDescent="0.35">
      <c r="A2" s="53" t="s">
        <v>1</v>
      </c>
      <c r="B2" s="53"/>
      <c r="C2" s="53"/>
      <c r="D2" s="53"/>
      <c r="E2" s="53"/>
      <c r="F2" s="53"/>
      <c r="G2" s="53"/>
      <c r="H2" s="53"/>
      <c r="I2" s="53"/>
    </row>
    <row r="3" spans="1:9" ht="15.5" x14ac:dyDescent="0.35">
      <c r="A3" s="53" t="s">
        <v>2</v>
      </c>
      <c r="B3" s="53"/>
      <c r="C3" s="53"/>
      <c r="D3" s="53"/>
      <c r="E3" s="53"/>
      <c r="F3" s="53"/>
      <c r="G3" s="53"/>
      <c r="H3" s="53"/>
      <c r="I3" s="53"/>
    </row>
    <row r="4" spans="1:9" ht="15.5" x14ac:dyDescent="0.35">
      <c r="A4" s="1"/>
      <c r="B4" s="1"/>
      <c r="C4" s="1"/>
      <c r="D4" s="1"/>
      <c r="E4" s="1"/>
      <c r="F4" s="1"/>
      <c r="G4" s="4"/>
      <c r="H4" s="4"/>
      <c r="I4" s="4"/>
    </row>
    <row r="5" spans="1:9" ht="15.5" x14ac:dyDescent="0.35">
      <c r="A5" s="53" t="s">
        <v>87</v>
      </c>
      <c r="B5" s="53"/>
      <c r="C5" s="53"/>
      <c r="D5" s="53"/>
      <c r="E5" s="53"/>
      <c r="F5" s="53"/>
      <c r="G5" s="53"/>
      <c r="H5" s="53"/>
      <c r="I5" s="53"/>
    </row>
    <row r="6" spans="1:9" ht="18.5" x14ac:dyDescent="0.35">
      <c r="A6" s="53" t="s">
        <v>4</v>
      </c>
      <c r="B6" s="53"/>
      <c r="C6" s="53"/>
      <c r="D6" s="53"/>
      <c r="E6" s="53"/>
      <c r="F6" s="53"/>
      <c r="G6" s="53"/>
      <c r="H6" s="53"/>
      <c r="I6" s="53"/>
    </row>
    <row r="7" spans="1:9" ht="18.5" x14ac:dyDescent="0.35">
      <c r="A7" s="54" t="s">
        <v>95</v>
      </c>
      <c r="B7" s="54"/>
      <c r="C7" s="54"/>
      <c r="D7" s="54"/>
      <c r="E7" s="54"/>
      <c r="F7" s="54"/>
      <c r="G7" s="54"/>
      <c r="H7" s="54"/>
      <c r="I7" s="54"/>
    </row>
    <row r="8" spans="1:9" ht="15.5" x14ac:dyDescent="0.35">
      <c r="A8" s="2"/>
      <c r="B8" s="2"/>
      <c r="C8" s="2"/>
      <c r="D8" s="2"/>
      <c r="E8" s="2"/>
      <c r="F8" s="2"/>
      <c r="G8" s="4"/>
      <c r="H8" s="4"/>
      <c r="I8" s="4"/>
    </row>
    <row r="9" spans="1:9" ht="15.5" x14ac:dyDescent="0.35">
      <c r="A9" s="55" t="s">
        <v>3</v>
      </c>
      <c r="B9" s="55"/>
      <c r="C9" s="55"/>
      <c r="D9" s="55"/>
      <c r="E9" s="55"/>
      <c r="F9" s="55"/>
      <c r="G9" s="55"/>
      <c r="H9" s="55"/>
      <c r="I9" s="55"/>
    </row>
    <row r="10" spans="1:9" ht="15.5" x14ac:dyDescent="0.35">
      <c r="A10" s="4"/>
      <c r="B10" s="4"/>
      <c r="C10" s="4"/>
      <c r="D10" s="4"/>
      <c r="E10" s="4"/>
      <c r="F10" s="4"/>
      <c r="G10" s="4"/>
      <c r="H10" s="4"/>
      <c r="I10" s="4"/>
    </row>
    <row r="11" spans="1:9" ht="15.5" x14ac:dyDescent="0.35">
      <c r="A11" s="33" t="s">
        <v>5</v>
      </c>
      <c r="B11" s="33"/>
      <c r="C11" s="33"/>
      <c r="D11" s="33"/>
      <c r="E11" s="33"/>
      <c r="F11" s="33"/>
      <c r="G11" s="33"/>
      <c r="H11" s="33"/>
      <c r="I11" s="33"/>
    </row>
    <row r="12" spans="1:9" ht="15.5" x14ac:dyDescent="0.35">
      <c r="A12" s="4"/>
      <c r="B12" s="4"/>
      <c r="C12" s="4"/>
      <c r="D12" s="4"/>
      <c r="E12" s="4"/>
      <c r="F12" s="4"/>
      <c r="G12" s="4"/>
      <c r="H12" s="4"/>
      <c r="I12" s="4"/>
    </row>
    <row r="13" spans="1:9" ht="18.5" x14ac:dyDescent="0.35">
      <c r="A13" s="42" t="s">
        <v>79</v>
      </c>
      <c r="B13" s="42"/>
      <c r="C13" s="42"/>
      <c r="D13" s="42"/>
      <c r="E13" s="42"/>
      <c r="F13" s="42"/>
      <c r="G13" s="42"/>
      <c r="H13" s="42"/>
      <c r="I13" s="42"/>
    </row>
    <row r="14" spans="1:9" ht="14.5" customHeight="1" x14ac:dyDescent="0.35">
      <c r="A14" s="52" t="s">
        <v>6</v>
      </c>
      <c r="B14" s="52"/>
      <c r="C14" s="52"/>
      <c r="D14" s="52"/>
      <c r="E14" s="36" t="s">
        <v>7</v>
      </c>
      <c r="F14" s="36" t="s">
        <v>88</v>
      </c>
      <c r="G14" s="36" t="s">
        <v>8</v>
      </c>
      <c r="H14" s="36" t="s">
        <v>89</v>
      </c>
      <c r="I14" s="36" t="s">
        <v>90</v>
      </c>
    </row>
    <row r="15" spans="1:9" x14ac:dyDescent="0.35">
      <c r="A15" s="52"/>
      <c r="B15" s="52"/>
      <c r="C15" s="52"/>
      <c r="D15" s="52"/>
      <c r="E15" s="36"/>
      <c r="F15" s="36"/>
      <c r="G15" s="36"/>
      <c r="H15" s="36"/>
      <c r="I15" s="36"/>
    </row>
    <row r="16" spans="1:9" ht="18.5" x14ac:dyDescent="0.35">
      <c r="A16" s="31" t="s">
        <v>63</v>
      </c>
      <c r="B16" s="31"/>
      <c r="C16" s="31"/>
      <c r="D16" s="31"/>
      <c r="E16" s="28">
        <v>3</v>
      </c>
      <c r="F16" s="5" t="s">
        <v>13</v>
      </c>
      <c r="G16" s="29">
        <v>45</v>
      </c>
      <c r="H16" s="6">
        <f>G16*E16</f>
        <v>135</v>
      </c>
      <c r="I16" s="6" t="s">
        <v>14</v>
      </c>
    </row>
    <row r="17" spans="1:9" ht="18.5" x14ac:dyDescent="0.35">
      <c r="A17" s="31" t="s">
        <v>64</v>
      </c>
      <c r="B17" s="31"/>
      <c r="C17" s="31"/>
      <c r="D17" s="31"/>
      <c r="E17" s="28">
        <v>3</v>
      </c>
      <c r="F17" s="5" t="s">
        <v>13</v>
      </c>
      <c r="G17" s="29">
        <v>35</v>
      </c>
      <c r="H17" s="6">
        <f>G17*E17</f>
        <v>105</v>
      </c>
      <c r="I17" s="6" t="s">
        <v>14</v>
      </c>
    </row>
    <row r="18" spans="1:9" ht="18.5" x14ac:dyDescent="0.35">
      <c r="A18" s="31" t="s">
        <v>65</v>
      </c>
      <c r="B18" s="31"/>
      <c r="C18" s="31"/>
      <c r="D18" s="31"/>
      <c r="E18" s="28">
        <v>2</v>
      </c>
      <c r="F18" s="5" t="s">
        <v>13</v>
      </c>
      <c r="G18" s="29">
        <v>35</v>
      </c>
      <c r="H18" s="6">
        <f t="shared" ref="H17:H24" si="0">G18*E18</f>
        <v>70</v>
      </c>
      <c r="I18" s="6" t="s">
        <v>14</v>
      </c>
    </row>
    <row r="19" spans="1:9" ht="18.5" x14ac:dyDescent="0.35">
      <c r="A19" s="31" t="s">
        <v>66</v>
      </c>
      <c r="B19" s="31"/>
      <c r="C19" s="31"/>
      <c r="D19" s="31"/>
      <c r="E19" s="28">
        <v>1</v>
      </c>
      <c r="F19" s="5" t="s">
        <v>13</v>
      </c>
      <c r="G19" s="29">
        <v>35</v>
      </c>
      <c r="H19" s="6">
        <f t="shared" si="0"/>
        <v>35</v>
      </c>
      <c r="I19" s="6" t="s">
        <v>14</v>
      </c>
    </row>
    <row r="20" spans="1:9" ht="15.5" x14ac:dyDescent="0.35">
      <c r="A20" s="31" t="s">
        <v>9</v>
      </c>
      <c r="B20" s="31"/>
      <c r="C20" s="31"/>
      <c r="D20" s="31"/>
      <c r="E20" s="28">
        <v>2</v>
      </c>
      <c r="F20" s="5" t="s">
        <v>13</v>
      </c>
      <c r="G20" s="29">
        <v>35</v>
      </c>
      <c r="H20" s="6">
        <f t="shared" si="0"/>
        <v>70</v>
      </c>
      <c r="I20" s="6" t="s">
        <v>14</v>
      </c>
    </row>
    <row r="21" spans="1:9" ht="18.5" x14ac:dyDescent="0.35">
      <c r="A21" s="31" t="s">
        <v>67</v>
      </c>
      <c r="B21" s="31"/>
      <c r="C21" s="31"/>
      <c r="D21" s="31"/>
      <c r="E21" s="28">
        <v>2</v>
      </c>
      <c r="F21" s="5" t="s">
        <v>13</v>
      </c>
      <c r="G21" s="29">
        <v>40</v>
      </c>
      <c r="H21" s="6">
        <f t="shared" si="0"/>
        <v>80</v>
      </c>
      <c r="I21" s="6">
        <v>120</v>
      </c>
    </row>
    <row r="22" spans="1:9" ht="15.5" x14ac:dyDescent="0.35">
      <c r="A22" s="31" t="s">
        <v>10</v>
      </c>
      <c r="B22" s="31"/>
      <c r="C22" s="31"/>
      <c r="D22" s="31"/>
      <c r="E22" s="28">
        <v>2</v>
      </c>
      <c r="F22" s="5" t="s">
        <v>13</v>
      </c>
      <c r="G22" s="29">
        <v>40</v>
      </c>
      <c r="H22" s="6">
        <f t="shared" si="0"/>
        <v>80</v>
      </c>
      <c r="I22" s="6">
        <v>80</v>
      </c>
    </row>
    <row r="23" spans="1:9" ht="18.5" x14ac:dyDescent="0.35">
      <c r="A23" s="31" t="s">
        <v>91</v>
      </c>
      <c r="B23" s="31"/>
      <c r="C23" s="31"/>
      <c r="D23" s="31"/>
      <c r="E23" s="28">
        <v>2</v>
      </c>
      <c r="F23" s="5" t="s">
        <v>13</v>
      </c>
      <c r="G23" s="29">
        <v>35</v>
      </c>
      <c r="H23" s="6">
        <f t="shared" si="0"/>
        <v>70</v>
      </c>
      <c r="I23" s="6">
        <v>105</v>
      </c>
    </row>
    <row r="24" spans="1:9" ht="15.5" x14ac:dyDescent="0.35">
      <c r="A24" s="31" t="s">
        <v>11</v>
      </c>
      <c r="B24" s="31"/>
      <c r="C24" s="31"/>
      <c r="D24" s="31"/>
      <c r="E24" s="28">
        <v>2</v>
      </c>
      <c r="F24" s="5" t="s">
        <v>13</v>
      </c>
      <c r="G24" s="29">
        <v>35</v>
      </c>
      <c r="H24" s="6">
        <f t="shared" si="0"/>
        <v>70</v>
      </c>
      <c r="I24" s="6">
        <v>105</v>
      </c>
    </row>
    <row r="25" spans="1:9" ht="15.5" x14ac:dyDescent="0.35">
      <c r="A25" s="39" t="s">
        <v>12</v>
      </c>
      <c r="B25" s="40"/>
      <c r="C25" s="40"/>
      <c r="D25" s="40"/>
      <c r="E25" s="40"/>
      <c r="F25" s="40"/>
      <c r="G25" s="40"/>
      <c r="H25" s="7">
        <f>SUM(H16:H24)</f>
        <v>715</v>
      </c>
      <c r="I25" s="8">
        <f>SUM(I21:I24)</f>
        <v>410</v>
      </c>
    </row>
    <row r="26" spans="1:9" ht="15.5" x14ac:dyDescent="0.35">
      <c r="A26" s="4"/>
      <c r="B26" s="4"/>
      <c r="C26" s="4"/>
      <c r="D26" s="4"/>
      <c r="E26" s="4"/>
      <c r="F26" s="4"/>
      <c r="G26" s="4"/>
      <c r="H26" s="4"/>
      <c r="I26" s="4"/>
    </row>
    <row r="27" spans="1:9" ht="15.5" x14ac:dyDescent="0.35">
      <c r="A27" s="42" t="s">
        <v>15</v>
      </c>
      <c r="B27" s="42"/>
      <c r="C27" s="42"/>
      <c r="D27" s="42"/>
      <c r="E27" s="42"/>
      <c r="F27" s="42"/>
      <c r="G27" s="42"/>
      <c r="H27" s="42"/>
      <c r="I27" s="42"/>
    </row>
    <row r="28" spans="1:9" x14ac:dyDescent="0.35">
      <c r="A28" s="52" t="s">
        <v>6</v>
      </c>
      <c r="B28" s="52"/>
      <c r="C28" s="52"/>
      <c r="D28" s="52"/>
      <c r="E28" s="36" t="s">
        <v>7</v>
      </c>
      <c r="F28" s="36" t="s">
        <v>88</v>
      </c>
      <c r="G28" s="36" t="s">
        <v>8</v>
      </c>
      <c r="H28" s="36" t="s">
        <v>89</v>
      </c>
      <c r="I28" s="36" t="s">
        <v>90</v>
      </c>
    </row>
    <row r="29" spans="1:9" x14ac:dyDescent="0.35">
      <c r="A29" s="52"/>
      <c r="B29" s="52"/>
      <c r="C29" s="52"/>
      <c r="D29" s="52"/>
      <c r="E29" s="36"/>
      <c r="F29" s="36"/>
      <c r="G29" s="36"/>
      <c r="H29" s="36"/>
      <c r="I29" s="36"/>
    </row>
    <row r="30" spans="1:9" ht="18.5" x14ac:dyDescent="0.35">
      <c r="A30" s="31" t="s">
        <v>68</v>
      </c>
      <c r="B30" s="31"/>
      <c r="C30" s="31"/>
      <c r="D30" s="31"/>
      <c r="E30" s="28">
        <v>3</v>
      </c>
      <c r="F30" s="5" t="s">
        <v>13</v>
      </c>
      <c r="G30" s="29">
        <v>7.25</v>
      </c>
      <c r="H30" s="6">
        <f>E30*G30</f>
        <v>21.75</v>
      </c>
      <c r="I30" s="6" t="s">
        <v>14</v>
      </c>
    </row>
    <row r="31" spans="1:9" ht="15.5" x14ac:dyDescent="0.35">
      <c r="A31" s="31" t="s">
        <v>9</v>
      </c>
      <c r="B31" s="31"/>
      <c r="C31" s="31"/>
      <c r="D31" s="31"/>
      <c r="E31" s="28">
        <v>2</v>
      </c>
      <c r="F31" s="5" t="s">
        <v>13</v>
      </c>
      <c r="G31" s="29">
        <v>7.25</v>
      </c>
      <c r="H31" s="6">
        <f t="shared" ref="H31:H36" si="1">E31*G31</f>
        <v>14.5</v>
      </c>
      <c r="I31" s="6" t="s">
        <v>14</v>
      </c>
    </row>
    <row r="32" spans="1:9" ht="15.5" x14ac:dyDescent="0.35">
      <c r="A32" s="31" t="s">
        <v>16</v>
      </c>
      <c r="B32" s="31"/>
      <c r="C32" s="31"/>
      <c r="D32" s="31"/>
      <c r="E32" s="28">
        <v>2</v>
      </c>
      <c r="F32" s="5" t="s">
        <v>13</v>
      </c>
      <c r="G32" s="29">
        <v>7.25</v>
      </c>
      <c r="H32" s="6">
        <f t="shared" si="1"/>
        <v>14.5</v>
      </c>
      <c r="I32" s="6" t="s">
        <v>14</v>
      </c>
    </row>
    <row r="33" spans="1:9" ht="18.5" x14ac:dyDescent="0.35">
      <c r="A33" s="31" t="s">
        <v>69</v>
      </c>
      <c r="B33" s="31"/>
      <c r="C33" s="31"/>
      <c r="D33" s="31"/>
      <c r="E33" s="28">
        <v>0.5</v>
      </c>
      <c r="F33" s="5" t="s">
        <v>13</v>
      </c>
      <c r="G33" s="29">
        <v>7.25</v>
      </c>
      <c r="H33" s="6">
        <f t="shared" si="1"/>
        <v>3.625</v>
      </c>
      <c r="I33" s="6">
        <v>3.63</v>
      </c>
    </row>
    <row r="34" spans="1:9" ht="18.5" x14ac:dyDescent="0.35">
      <c r="A34" s="31" t="s">
        <v>70</v>
      </c>
      <c r="B34" s="31"/>
      <c r="C34" s="31"/>
      <c r="D34" s="31"/>
      <c r="E34" s="28">
        <v>0.5</v>
      </c>
      <c r="F34" s="5" t="s">
        <v>13</v>
      </c>
      <c r="G34" s="29">
        <v>7.25</v>
      </c>
      <c r="H34" s="6">
        <f t="shared" si="1"/>
        <v>3.625</v>
      </c>
      <c r="I34" s="6">
        <v>3.63</v>
      </c>
    </row>
    <row r="35" spans="1:9" ht="18.5" x14ac:dyDescent="0.35">
      <c r="A35" s="31" t="s">
        <v>71</v>
      </c>
      <c r="B35" s="31"/>
      <c r="C35" s="31"/>
      <c r="D35" s="31"/>
      <c r="E35" s="28">
        <v>0.5</v>
      </c>
      <c r="F35" s="5" t="s">
        <v>13</v>
      </c>
      <c r="G35" s="29">
        <v>7.25</v>
      </c>
      <c r="H35" s="6">
        <f t="shared" si="1"/>
        <v>3.625</v>
      </c>
      <c r="I35" s="6">
        <v>3.63</v>
      </c>
    </row>
    <row r="36" spans="1:9" ht="15.5" x14ac:dyDescent="0.35">
      <c r="A36" s="31" t="s">
        <v>17</v>
      </c>
      <c r="B36" s="31"/>
      <c r="C36" s="31"/>
      <c r="D36" s="31"/>
      <c r="E36" s="28">
        <v>400</v>
      </c>
      <c r="F36" s="5" t="s">
        <v>23</v>
      </c>
      <c r="G36" s="29">
        <v>0.18</v>
      </c>
      <c r="H36" s="6">
        <f t="shared" si="1"/>
        <v>72</v>
      </c>
      <c r="I36" s="6">
        <v>90</v>
      </c>
    </row>
    <row r="37" spans="1:9" ht="15.5" x14ac:dyDescent="0.35">
      <c r="A37" s="31" t="s">
        <v>18</v>
      </c>
      <c r="B37" s="31"/>
      <c r="C37" s="31"/>
      <c r="D37" s="31"/>
      <c r="E37" s="27">
        <v>8</v>
      </c>
      <c r="F37" s="5"/>
      <c r="G37" s="5"/>
      <c r="H37" s="9">
        <f>SUM(H30:H36)</f>
        <v>133.625</v>
      </c>
      <c r="I37" s="9">
        <f>SUM(I33:I36)</f>
        <v>100.89</v>
      </c>
    </row>
    <row r="38" spans="1:9" ht="18.5" x14ac:dyDescent="0.35">
      <c r="A38" s="31" t="s">
        <v>72</v>
      </c>
      <c r="B38" s="31"/>
      <c r="C38" s="31"/>
      <c r="D38" s="31"/>
      <c r="E38" s="10"/>
      <c r="F38" s="10"/>
      <c r="G38" s="10"/>
      <c r="H38" s="8">
        <f>H37*20%</f>
        <v>26.725000000000001</v>
      </c>
      <c r="I38" s="8">
        <f>I37*20%</f>
        <v>20.178000000000001</v>
      </c>
    </row>
    <row r="39" spans="1:9" ht="15.5" x14ac:dyDescent="0.35">
      <c r="A39" s="39" t="s">
        <v>19</v>
      </c>
      <c r="B39" s="40"/>
      <c r="C39" s="40"/>
      <c r="D39" s="40"/>
      <c r="E39" s="40"/>
      <c r="F39" s="40"/>
      <c r="G39" s="41"/>
      <c r="H39" s="8">
        <f>SUM(H37:H38)</f>
        <v>160.35</v>
      </c>
      <c r="I39" s="8">
        <f>SUM(I37:I38)</f>
        <v>121.068</v>
      </c>
    </row>
    <row r="40" spans="1:9" ht="15.5" x14ac:dyDescent="0.35">
      <c r="A40" s="4"/>
      <c r="B40" s="4"/>
      <c r="C40" s="4"/>
      <c r="D40" s="4"/>
      <c r="E40" s="4"/>
      <c r="F40" s="4"/>
      <c r="G40" s="4"/>
      <c r="H40" s="4"/>
      <c r="I40" s="4"/>
    </row>
    <row r="41" spans="1:9" ht="15.5" x14ac:dyDescent="0.35">
      <c r="A41" s="42" t="s">
        <v>20</v>
      </c>
      <c r="B41" s="42"/>
      <c r="C41" s="42"/>
      <c r="D41" s="42"/>
      <c r="E41" s="42"/>
      <c r="F41" s="42"/>
      <c r="G41" s="42"/>
      <c r="H41" s="42"/>
      <c r="I41" s="42"/>
    </row>
    <row r="42" spans="1:9" x14ac:dyDescent="0.35">
      <c r="A42" s="52" t="s">
        <v>6</v>
      </c>
      <c r="B42" s="52"/>
      <c r="C42" s="52"/>
      <c r="D42" s="52"/>
      <c r="E42" s="36" t="s">
        <v>7</v>
      </c>
      <c r="F42" s="36" t="s">
        <v>88</v>
      </c>
      <c r="G42" s="36" t="s">
        <v>8</v>
      </c>
      <c r="H42" s="36" t="s">
        <v>89</v>
      </c>
      <c r="I42" s="36" t="s">
        <v>90</v>
      </c>
    </row>
    <row r="43" spans="1:9" x14ac:dyDescent="0.35">
      <c r="A43" s="52"/>
      <c r="B43" s="52"/>
      <c r="C43" s="52"/>
      <c r="D43" s="52"/>
      <c r="E43" s="36"/>
      <c r="F43" s="36"/>
      <c r="G43" s="36"/>
      <c r="H43" s="36"/>
      <c r="I43" s="36"/>
    </row>
    <row r="44" spans="1:9" ht="18.5" x14ac:dyDescent="0.35">
      <c r="A44" s="31" t="s">
        <v>73</v>
      </c>
      <c r="B44" s="31"/>
      <c r="C44" s="31"/>
      <c r="D44" s="31"/>
      <c r="E44" s="28">
        <v>2</v>
      </c>
      <c r="F44" s="5" t="s">
        <v>24</v>
      </c>
      <c r="G44" s="29">
        <v>30</v>
      </c>
      <c r="H44" s="6">
        <f>E44*G44</f>
        <v>60</v>
      </c>
      <c r="I44" s="6" t="s">
        <v>14</v>
      </c>
    </row>
    <row r="45" spans="1:9" ht="18.5" x14ac:dyDescent="0.35">
      <c r="A45" s="31" t="s">
        <v>74</v>
      </c>
      <c r="B45" s="31"/>
      <c r="C45" s="31"/>
      <c r="D45" s="31"/>
      <c r="E45" s="28">
        <v>1</v>
      </c>
      <c r="F45" s="5" t="s">
        <v>25</v>
      </c>
      <c r="G45" s="29">
        <v>60.39</v>
      </c>
      <c r="H45" s="6">
        <f t="shared" ref="H45:H49" si="2">E45*G45</f>
        <v>60.39</v>
      </c>
      <c r="I45" s="6" t="s">
        <v>14</v>
      </c>
    </row>
    <row r="46" spans="1:9" ht="18.5" x14ac:dyDescent="0.35">
      <c r="A46" s="31" t="s">
        <v>75</v>
      </c>
      <c r="B46" s="31"/>
      <c r="C46" s="31"/>
      <c r="D46" s="31"/>
      <c r="E46" s="28">
        <v>18</v>
      </c>
      <c r="F46" s="5" t="s">
        <v>26</v>
      </c>
      <c r="G46" s="29">
        <v>30</v>
      </c>
      <c r="H46" s="6">
        <f>E46*G46</f>
        <v>540</v>
      </c>
      <c r="I46" s="6">
        <v>600</v>
      </c>
    </row>
    <row r="47" spans="1:9" ht="18.5" x14ac:dyDescent="0.35">
      <c r="A47" s="31" t="s">
        <v>76</v>
      </c>
      <c r="B47" s="31"/>
      <c r="C47" s="31"/>
      <c r="D47" s="31"/>
      <c r="E47" s="28" t="s">
        <v>14</v>
      </c>
      <c r="F47" s="5" t="s">
        <v>14</v>
      </c>
      <c r="G47" s="29" t="s">
        <v>14</v>
      </c>
      <c r="H47" s="6">
        <v>28</v>
      </c>
      <c r="I47" s="6">
        <v>28</v>
      </c>
    </row>
    <row r="48" spans="1:9" ht="15.5" x14ac:dyDescent="0.35">
      <c r="A48" s="31" t="s">
        <v>21</v>
      </c>
      <c r="B48" s="31"/>
      <c r="C48" s="31"/>
      <c r="D48" s="31"/>
      <c r="E48" s="28">
        <v>5</v>
      </c>
      <c r="F48" s="5" t="s">
        <v>92</v>
      </c>
      <c r="G48" s="29">
        <v>3.8</v>
      </c>
      <c r="H48" s="6">
        <f t="shared" si="2"/>
        <v>19</v>
      </c>
      <c r="I48" s="6">
        <v>22.8</v>
      </c>
    </row>
    <row r="49" spans="1:9" ht="15.5" x14ac:dyDescent="0.35">
      <c r="A49" s="31" t="s">
        <v>22</v>
      </c>
      <c r="B49" s="31"/>
      <c r="C49" s="31"/>
      <c r="D49" s="31"/>
      <c r="E49" s="28">
        <v>2</v>
      </c>
      <c r="F49" s="5" t="s">
        <v>27</v>
      </c>
      <c r="G49" s="29">
        <v>15</v>
      </c>
      <c r="H49" s="6">
        <f t="shared" si="2"/>
        <v>30</v>
      </c>
      <c r="I49" s="6">
        <v>37.5</v>
      </c>
    </row>
    <row r="50" spans="1:9" ht="15.5" x14ac:dyDescent="0.35">
      <c r="A50" s="39" t="s">
        <v>28</v>
      </c>
      <c r="B50" s="40"/>
      <c r="C50" s="40"/>
      <c r="D50" s="40"/>
      <c r="E50" s="40"/>
      <c r="F50" s="40"/>
      <c r="G50" s="41"/>
      <c r="H50" s="6">
        <f>SUM(H44:H49)</f>
        <v>737.39</v>
      </c>
      <c r="I50" s="6">
        <f>SUM(I46:I49)</f>
        <v>688.3</v>
      </c>
    </row>
    <row r="51" spans="1:9" ht="15.5" x14ac:dyDescent="0.35">
      <c r="A51" s="4"/>
      <c r="B51" s="4"/>
      <c r="C51" s="4"/>
      <c r="D51" s="4"/>
      <c r="E51" s="4"/>
      <c r="F51" s="4"/>
      <c r="G51" s="4"/>
      <c r="H51" s="4"/>
      <c r="I51" s="4"/>
    </row>
    <row r="52" spans="1:9" ht="15.5" x14ac:dyDescent="0.35">
      <c r="A52" s="42" t="s">
        <v>29</v>
      </c>
      <c r="B52" s="42"/>
      <c r="C52" s="42"/>
      <c r="D52" s="42"/>
      <c r="E52" s="42"/>
      <c r="F52" s="42"/>
      <c r="G52" s="42"/>
      <c r="H52" s="42"/>
      <c r="I52" s="42"/>
    </row>
    <row r="53" spans="1:9" x14ac:dyDescent="0.35">
      <c r="A53" s="52" t="s">
        <v>6</v>
      </c>
      <c r="B53" s="52"/>
      <c r="C53" s="52"/>
      <c r="D53" s="52"/>
      <c r="E53" s="36" t="s">
        <v>7</v>
      </c>
      <c r="F53" s="36" t="s">
        <v>88</v>
      </c>
      <c r="G53" s="36" t="s">
        <v>8</v>
      </c>
      <c r="H53" s="36" t="s">
        <v>89</v>
      </c>
      <c r="I53" s="36" t="s">
        <v>90</v>
      </c>
    </row>
    <row r="54" spans="1:9" x14ac:dyDescent="0.35">
      <c r="A54" s="52"/>
      <c r="B54" s="52"/>
      <c r="C54" s="52"/>
      <c r="D54" s="52"/>
      <c r="E54" s="36"/>
      <c r="F54" s="36"/>
      <c r="G54" s="36"/>
      <c r="H54" s="36"/>
      <c r="I54" s="36"/>
    </row>
    <row r="55" spans="1:9" ht="18.5" x14ac:dyDescent="0.35">
      <c r="A55" s="31" t="s">
        <v>93</v>
      </c>
      <c r="B55" s="31"/>
      <c r="C55" s="31"/>
      <c r="D55" s="31"/>
      <c r="E55" s="5"/>
      <c r="F55" s="5"/>
      <c r="G55" s="5"/>
      <c r="H55" s="6">
        <v>20</v>
      </c>
      <c r="I55" s="6" t="s">
        <v>14</v>
      </c>
    </row>
    <row r="56" spans="1:9" ht="18.5" x14ac:dyDescent="0.35">
      <c r="A56" s="31" t="s">
        <v>77</v>
      </c>
      <c r="B56" s="31"/>
      <c r="C56" s="31"/>
      <c r="D56" s="31"/>
      <c r="E56" s="5"/>
      <c r="F56" s="5"/>
      <c r="G56" s="5"/>
      <c r="H56" s="6">
        <v>100</v>
      </c>
      <c r="I56" s="6">
        <v>100</v>
      </c>
    </row>
    <row r="57" spans="1:9" ht="15.5" x14ac:dyDescent="0.35">
      <c r="A57" s="31" t="s">
        <v>94</v>
      </c>
      <c r="B57" s="31"/>
      <c r="C57" s="31"/>
      <c r="D57" s="31"/>
      <c r="E57" s="5"/>
      <c r="F57" s="5"/>
      <c r="G57" s="5"/>
      <c r="H57" s="6">
        <v>50</v>
      </c>
      <c r="I57" s="6">
        <v>50</v>
      </c>
    </row>
    <row r="58" spans="1:9" ht="15.5" x14ac:dyDescent="0.35">
      <c r="A58" s="39" t="s">
        <v>30</v>
      </c>
      <c r="B58" s="40"/>
      <c r="C58" s="40"/>
      <c r="D58" s="40"/>
      <c r="E58" s="40"/>
      <c r="F58" s="40"/>
      <c r="G58" s="41"/>
      <c r="H58" s="6">
        <f>SUM(H55:H57)</f>
        <v>170</v>
      </c>
      <c r="I58" s="6">
        <f>SUM(I56:I57)</f>
        <v>150</v>
      </c>
    </row>
    <row r="59" spans="1:9" ht="15.5" x14ac:dyDescent="0.35">
      <c r="A59" s="4"/>
      <c r="B59" s="4"/>
      <c r="C59" s="4"/>
      <c r="D59" s="4"/>
      <c r="E59" s="4"/>
      <c r="F59" s="4"/>
      <c r="G59" s="4"/>
      <c r="H59" s="4"/>
      <c r="I59" s="4"/>
    </row>
    <row r="60" spans="1:9" ht="15.5" x14ac:dyDescent="0.35">
      <c r="A60" s="39" t="s">
        <v>31</v>
      </c>
      <c r="B60" s="40"/>
      <c r="C60" s="40"/>
      <c r="D60" s="40"/>
      <c r="E60" s="40"/>
      <c r="F60" s="40"/>
      <c r="G60" s="41"/>
      <c r="H60" s="14">
        <f>SUM(H58+H50+H39+H25)</f>
        <v>1782.74</v>
      </c>
      <c r="I60" s="14">
        <f>SUM(I25+I39+I50+I58)</f>
        <v>1369.3679999999999</v>
      </c>
    </row>
    <row r="61" spans="1:9" ht="15.5" x14ac:dyDescent="0.35">
      <c r="A61" s="4"/>
      <c r="B61" s="4"/>
      <c r="C61" s="4"/>
      <c r="D61" s="4"/>
      <c r="E61" s="4"/>
      <c r="F61" s="4"/>
      <c r="G61" s="4"/>
      <c r="H61" s="4"/>
      <c r="I61" s="4"/>
    </row>
    <row r="62" spans="1:9" ht="15.5" x14ac:dyDescent="0.35">
      <c r="A62" s="42" t="s">
        <v>32</v>
      </c>
      <c r="B62" s="42"/>
      <c r="C62" s="42"/>
      <c r="D62" s="42"/>
      <c r="E62" s="42"/>
      <c r="F62" s="42"/>
      <c r="G62" s="42"/>
      <c r="H62" s="42"/>
      <c r="I62" s="42"/>
    </row>
    <row r="63" spans="1:9" x14ac:dyDescent="0.35">
      <c r="A63" s="52" t="s">
        <v>6</v>
      </c>
      <c r="B63" s="52"/>
      <c r="C63" s="52"/>
      <c r="D63" s="52"/>
      <c r="E63" s="36" t="s">
        <v>7</v>
      </c>
      <c r="F63" s="36" t="s">
        <v>88</v>
      </c>
      <c r="G63" s="36" t="s">
        <v>8</v>
      </c>
      <c r="H63" s="36" t="s">
        <v>89</v>
      </c>
      <c r="I63" s="36" t="s">
        <v>90</v>
      </c>
    </row>
    <row r="64" spans="1:9" x14ac:dyDescent="0.35">
      <c r="A64" s="52"/>
      <c r="B64" s="52"/>
      <c r="C64" s="52"/>
      <c r="D64" s="52"/>
      <c r="E64" s="36"/>
      <c r="F64" s="36"/>
      <c r="G64" s="36"/>
      <c r="H64" s="36"/>
      <c r="I64" s="36"/>
    </row>
    <row r="65" spans="1:9" ht="18.5" x14ac:dyDescent="0.35">
      <c r="A65" s="43" t="s">
        <v>78</v>
      </c>
      <c r="B65" s="44"/>
      <c r="C65" s="44"/>
      <c r="D65" s="45"/>
      <c r="E65" s="5">
        <v>400</v>
      </c>
      <c r="F65" s="5" t="s">
        <v>34</v>
      </c>
      <c r="G65" s="28">
        <v>3.5</v>
      </c>
      <c r="H65" s="6">
        <f>E65*G65</f>
        <v>1400</v>
      </c>
      <c r="I65" s="6">
        <f>1750</f>
        <v>1750</v>
      </c>
    </row>
    <row r="66" spans="1:9" ht="15.5" x14ac:dyDescent="0.35">
      <c r="A66" s="43" t="s">
        <v>33</v>
      </c>
      <c r="B66" s="44"/>
      <c r="C66" s="44"/>
      <c r="D66" s="45"/>
      <c r="E66" s="5"/>
      <c r="F66" s="5"/>
      <c r="G66" s="28"/>
      <c r="H66" s="6">
        <f>G66</f>
        <v>0</v>
      </c>
      <c r="I66" s="29">
        <f>G66</f>
        <v>0</v>
      </c>
    </row>
    <row r="67" spans="1:9" ht="15.5" x14ac:dyDescent="0.35">
      <c r="A67" s="42" t="s">
        <v>35</v>
      </c>
      <c r="B67" s="42"/>
      <c r="C67" s="42"/>
      <c r="D67" s="42"/>
      <c r="E67" s="42"/>
      <c r="F67" s="42"/>
      <c r="G67" s="42"/>
      <c r="H67" s="15">
        <f>SUM(H65:H66)</f>
        <v>1400</v>
      </c>
      <c r="I67" s="15">
        <f>SUM(I65:I66)</f>
        <v>1750</v>
      </c>
    </row>
    <row r="68" spans="1:9" ht="15.5" x14ac:dyDescent="0.35">
      <c r="A68" s="4"/>
      <c r="B68" s="4"/>
      <c r="C68" s="4"/>
      <c r="D68" s="4"/>
      <c r="E68" s="4"/>
      <c r="F68" s="4"/>
      <c r="G68" s="4"/>
      <c r="H68" s="4"/>
      <c r="I68" s="4"/>
    </row>
    <row r="69" spans="1:9" ht="15.5" x14ac:dyDescent="0.3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35">
      <c r="A70" s="46"/>
      <c r="B70" s="47"/>
      <c r="C70" s="47"/>
      <c r="D70" s="47"/>
      <c r="E70" s="47"/>
      <c r="F70" s="47"/>
      <c r="G70" s="48"/>
      <c r="H70" s="36" t="s">
        <v>80</v>
      </c>
      <c r="I70" s="36" t="s">
        <v>96</v>
      </c>
    </row>
    <row r="71" spans="1:9" x14ac:dyDescent="0.35">
      <c r="A71" s="49"/>
      <c r="B71" s="50"/>
      <c r="C71" s="50"/>
      <c r="D71" s="50"/>
      <c r="E71" s="50"/>
      <c r="F71" s="50"/>
      <c r="G71" s="51"/>
      <c r="H71" s="36"/>
      <c r="I71" s="36"/>
    </row>
    <row r="72" spans="1:9" ht="15.5" x14ac:dyDescent="0.35">
      <c r="A72" s="42" t="s">
        <v>36</v>
      </c>
      <c r="B72" s="42"/>
      <c r="C72" s="42"/>
      <c r="D72" s="42"/>
      <c r="E72" s="42"/>
      <c r="F72" s="42"/>
      <c r="G72" s="42"/>
      <c r="H72" s="14">
        <f>H67-H60</f>
        <v>-382.74</v>
      </c>
      <c r="I72" s="14">
        <f>I67-I60</f>
        <v>380.63200000000006</v>
      </c>
    </row>
    <row r="73" spans="1:9" ht="15.5" x14ac:dyDescent="0.3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35">
      <c r="A74" s="37" t="s">
        <v>6</v>
      </c>
      <c r="B74" s="37"/>
      <c r="C74" s="37"/>
      <c r="D74" s="37"/>
      <c r="E74" s="37"/>
      <c r="F74" s="35" t="s">
        <v>81</v>
      </c>
      <c r="G74" s="35" t="s">
        <v>82</v>
      </c>
      <c r="H74" s="36" t="s">
        <v>83</v>
      </c>
      <c r="I74" s="36" t="s">
        <v>84</v>
      </c>
    </row>
    <row r="75" spans="1:9" x14ac:dyDescent="0.35">
      <c r="A75" s="37"/>
      <c r="B75" s="37"/>
      <c r="C75" s="37"/>
      <c r="D75" s="37"/>
      <c r="E75" s="37"/>
      <c r="F75" s="35"/>
      <c r="G75" s="35"/>
      <c r="H75" s="36"/>
      <c r="I75" s="36"/>
    </row>
    <row r="76" spans="1:9" ht="15.5" x14ac:dyDescent="0.35">
      <c r="A76" s="31" t="s">
        <v>59</v>
      </c>
      <c r="B76" s="31"/>
      <c r="C76" s="31"/>
      <c r="D76" s="31"/>
      <c r="E76" s="31"/>
      <c r="F76" s="28">
        <v>1</v>
      </c>
      <c r="G76" s="5">
        <f>F76-1</f>
        <v>0</v>
      </c>
      <c r="H76" s="30">
        <f>F76</f>
        <v>1</v>
      </c>
      <c r="I76" s="5">
        <f>H76-1</f>
        <v>0</v>
      </c>
    </row>
    <row r="77" spans="1:9" ht="15.5" x14ac:dyDescent="0.35">
      <c r="A77" s="31" t="s">
        <v>60</v>
      </c>
      <c r="B77" s="31"/>
      <c r="C77" s="31"/>
      <c r="D77" s="31"/>
      <c r="E77" s="31"/>
      <c r="F77" s="9">
        <f>H67*F76</f>
        <v>1400</v>
      </c>
      <c r="G77" s="9">
        <f>(F77-H67)</f>
        <v>0</v>
      </c>
      <c r="H77" s="9">
        <f>I67*H76</f>
        <v>1750</v>
      </c>
      <c r="I77" s="9">
        <f>(H77-I67)</f>
        <v>0</v>
      </c>
    </row>
    <row r="78" spans="1:9" ht="15.5" x14ac:dyDescent="0.35">
      <c r="A78" s="31" t="s">
        <v>61</v>
      </c>
      <c r="B78" s="31"/>
      <c r="C78" s="31"/>
      <c r="D78" s="31"/>
      <c r="E78" s="31"/>
      <c r="F78" s="9">
        <f>H60*F76</f>
        <v>1782.74</v>
      </c>
      <c r="G78" s="9">
        <f>(F78-H60)</f>
        <v>0</v>
      </c>
      <c r="H78" s="9">
        <f>I60*H76</f>
        <v>1369.3679999999999</v>
      </c>
      <c r="I78" s="9">
        <f>(H78-I60)</f>
        <v>0</v>
      </c>
    </row>
    <row r="79" spans="1:9" ht="15.5" x14ac:dyDescent="0.35">
      <c r="A79" s="31" t="s">
        <v>62</v>
      </c>
      <c r="B79" s="31"/>
      <c r="C79" s="31"/>
      <c r="D79" s="31"/>
      <c r="E79" s="31"/>
      <c r="F79" s="9">
        <f>H72*F76</f>
        <v>-382.74</v>
      </c>
      <c r="G79" s="9">
        <f>(F79-H72)</f>
        <v>0</v>
      </c>
      <c r="H79" s="9">
        <f>I72*H76</f>
        <v>380.63200000000006</v>
      </c>
      <c r="I79" s="9">
        <f>(H79-I72)</f>
        <v>0</v>
      </c>
    </row>
    <row r="80" spans="1:9" ht="15.5" x14ac:dyDescent="0.35">
      <c r="A80" s="31" t="s">
        <v>85</v>
      </c>
      <c r="B80" s="31"/>
      <c r="C80" s="31"/>
      <c r="D80" s="31"/>
      <c r="E80" s="31"/>
      <c r="F80" s="11">
        <f>(H60/G65)*F76</f>
        <v>509.35428571428571</v>
      </c>
      <c r="G80" s="11">
        <f>F80-509.35</f>
        <v>4.2857142856860264E-3</v>
      </c>
      <c r="H80" s="11">
        <f>(I60/G65)*H76</f>
        <v>391.24799999999999</v>
      </c>
      <c r="I80" s="11">
        <f>H80-391.25</f>
        <v>-2.0000000000095497E-3</v>
      </c>
    </row>
    <row r="81" spans="1:10" ht="15.5" x14ac:dyDescent="0.35">
      <c r="A81" s="4"/>
      <c r="B81" s="4"/>
      <c r="C81" s="4"/>
      <c r="D81" s="4"/>
      <c r="E81" s="4"/>
      <c r="F81" s="4"/>
      <c r="G81" s="4"/>
      <c r="H81" s="4"/>
      <c r="I81" s="4"/>
    </row>
    <row r="82" spans="1:10" ht="15.5" x14ac:dyDescent="0.35">
      <c r="A82" s="12"/>
      <c r="B82" s="12"/>
      <c r="C82" s="12"/>
      <c r="D82" s="12"/>
      <c r="E82" s="12"/>
      <c r="F82" s="12"/>
      <c r="G82" s="12"/>
      <c r="H82" s="12"/>
      <c r="I82" s="13"/>
      <c r="J82" s="3"/>
    </row>
    <row r="83" spans="1:10" ht="15.5" x14ac:dyDescent="0.35">
      <c r="A83" s="33" t="s">
        <v>37</v>
      </c>
      <c r="B83" s="33"/>
      <c r="C83" s="33"/>
      <c r="D83" s="33"/>
      <c r="E83" s="33"/>
      <c r="F83" s="33"/>
      <c r="G83" s="33"/>
      <c r="H83" s="33"/>
      <c r="I83" s="33"/>
    </row>
    <row r="84" spans="1:10" ht="15.5" x14ac:dyDescent="0.35">
      <c r="A84" s="34" t="s">
        <v>38</v>
      </c>
      <c r="B84" s="34"/>
      <c r="C84" s="34"/>
      <c r="D84" s="34"/>
      <c r="E84" s="34"/>
      <c r="F84" s="34"/>
      <c r="G84" s="34"/>
      <c r="H84" s="34"/>
      <c r="I84" s="34"/>
    </row>
    <row r="85" spans="1:10" ht="15.5" x14ac:dyDescent="0.35">
      <c r="A85" s="34" t="s">
        <v>39</v>
      </c>
      <c r="B85" s="34"/>
      <c r="C85" s="34"/>
      <c r="D85" s="34"/>
      <c r="E85" s="34"/>
      <c r="F85" s="34"/>
      <c r="G85" s="34"/>
      <c r="H85" s="34"/>
      <c r="I85" s="34"/>
    </row>
    <row r="86" spans="1:10" ht="15.5" x14ac:dyDescent="0.35">
      <c r="A86" s="34" t="s">
        <v>40</v>
      </c>
      <c r="B86" s="34"/>
      <c r="C86" s="34"/>
      <c r="D86" s="34"/>
      <c r="E86" s="34"/>
      <c r="F86" s="34"/>
      <c r="G86" s="34"/>
      <c r="H86" s="34"/>
      <c r="I86" s="34"/>
    </row>
    <row r="87" spans="1:10" ht="15.5" x14ac:dyDescent="0.35">
      <c r="A87" s="34" t="s">
        <v>41</v>
      </c>
      <c r="B87" s="34"/>
      <c r="C87" s="34"/>
      <c r="D87" s="34"/>
      <c r="E87" s="34"/>
      <c r="F87" s="34"/>
      <c r="G87" s="34"/>
      <c r="H87" s="34"/>
      <c r="I87" s="34"/>
    </row>
    <row r="88" spans="1:10" ht="15.5" x14ac:dyDescent="0.35">
      <c r="A88" s="34" t="s">
        <v>42</v>
      </c>
      <c r="B88" s="34"/>
      <c r="C88" s="34"/>
      <c r="D88" s="34"/>
      <c r="E88" s="34"/>
      <c r="F88" s="34"/>
      <c r="G88" s="34"/>
      <c r="H88" s="34"/>
      <c r="I88" s="34"/>
    </row>
    <row r="89" spans="1:10" ht="15.5" x14ac:dyDescent="0.35">
      <c r="A89" s="34" t="s">
        <v>43</v>
      </c>
      <c r="B89" s="34"/>
      <c r="C89" s="34"/>
      <c r="D89" s="34"/>
      <c r="E89" s="34"/>
      <c r="F89" s="34"/>
      <c r="G89" s="34"/>
      <c r="H89" s="34"/>
      <c r="I89" s="34"/>
    </row>
    <row r="90" spans="1:10" ht="15.5" x14ac:dyDescent="0.35">
      <c r="A90" s="34" t="s">
        <v>44</v>
      </c>
      <c r="B90" s="34"/>
      <c r="C90" s="34"/>
      <c r="D90" s="34"/>
      <c r="E90" s="34"/>
      <c r="F90" s="34"/>
      <c r="G90" s="34"/>
      <c r="H90" s="34"/>
      <c r="I90" s="34"/>
    </row>
    <row r="91" spans="1:10" ht="15.5" x14ac:dyDescent="0.35">
      <c r="A91" s="34" t="s">
        <v>45</v>
      </c>
      <c r="B91" s="34"/>
      <c r="C91" s="34"/>
      <c r="D91" s="34"/>
      <c r="E91" s="34"/>
      <c r="F91" s="34"/>
      <c r="G91" s="34"/>
      <c r="H91" s="34"/>
      <c r="I91" s="34"/>
    </row>
    <row r="92" spans="1:10" x14ac:dyDescent="0.35">
      <c r="A92" s="38" t="s">
        <v>46</v>
      </c>
      <c r="B92" s="38"/>
      <c r="C92" s="38"/>
      <c r="D92" s="38"/>
      <c r="E92" s="38"/>
      <c r="F92" s="38"/>
      <c r="G92" s="38"/>
      <c r="H92" s="38"/>
      <c r="I92" s="38"/>
    </row>
    <row r="93" spans="1:10" x14ac:dyDescent="0.35">
      <c r="A93" s="38"/>
      <c r="B93" s="38"/>
      <c r="C93" s="38"/>
      <c r="D93" s="38"/>
      <c r="E93" s="38"/>
      <c r="F93" s="38"/>
      <c r="G93" s="38"/>
      <c r="H93" s="38"/>
      <c r="I93" s="38"/>
    </row>
    <row r="94" spans="1:10" ht="15.5" x14ac:dyDescent="0.35">
      <c r="A94" s="34" t="s">
        <v>47</v>
      </c>
      <c r="B94" s="34"/>
      <c r="C94" s="34"/>
      <c r="D94" s="34"/>
      <c r="E94" s="34"/>
      <c r="F94" s="34"/>
      <c r="G94" s="34"/>
      <c r="H94" s="34"/>
      <c r="I94" s="34"/>
    </row>
    <row r="95" spans="1:10" ht="15.5" x14ac:dyDescent="0.35">
      <c r="A95" s="34" t="s">
        <v>48</v>
      </c>
      <c r="B95" s="34"/>
      <c r="C95" s="34"/>
      <c r="D95" s="34"/>
      <c r="E95" s="34"/>
      <c r="F95" s="34"/>
      <c r="G95" s="34"/>
      <c r="H95" s="34"/>
      <c r="I95" s="34"/>
    </row>
    <row r="96" spans="1:10" ht="15.5" x14ac:dyDescent="0.35">
      <c r="A96" s="34" t="s">
        <v>49</v>
      </c>
      <c r="B96" s="34"/>
      <c r="C96" s="34"/>
      <c r="D96" s="34"/>
      <c r="E96" s="34"/>
      <c r="F96" s="34"/>
      <c r="G96" s="34"/>
      <c r="H96" s="34"/>
      <c r="I96" s="34"/>
    </row>
    <row r="97" spans="1:9" ht="15.5" x14ac:dyDescent="0.35">
      <c r="A97" s="34" t="s">
        <v>50</v>
      </c>
      <c r="B97" s="34"/>
      <c r="C97" s="34"/>
      <c r="D97" s="34"/>
      <c r="E97" s="34"/>
      <c r="F97" s="34"/>
      <c r="G97" s="34"/>
      <c r="H97" s="34"/>
      <c r="I97" s="34"/>
    </row>
    <row r="98" spans="1:9" x14ac:dyDescent="0.35">
      <c r="A98" s="38" t="s">
        <v>51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35">
      <c r="A99" s="38"/>
      <c r="B99" s="38"/>
      <c r="C99" s="38"/>
      <c r="D99" s="38"/>
      <c r="E99" s="38"/>
      <c r="F99" s="38"/>
      <c r="G99" s="38"/>
      <c r="H99" s="38"/>
      <c r="I99" s="38"/>
    </row>
    <row r="100" spans="1:9" ht="15.5" x14ac:dyDescent="0.35">
      <c r="A100" s="34" t="s">
        <v>52</v>
      </c>
      <c r="B100" s="34"/>
      <c r="C100" s="34"/>
      <c r="D100" s="34"/>
      <c r="E100" s="34"/>
      <c r="F100" s="34"/>
      <c r="G100" s="34"/>
      <c r="H100" s="34"/>
      <c r="I100" s="34"/>
    </row>
    <row r="101" spans="1:9" x14ac:dyDescent="0.35">
      <c r="A101" s="38" t="s">
        <v>53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35">
      <c r="A102" s="38"/>
      <c r="B102" s="38"/>
      <c r="C102" s="38"/>
      <c r="D102" s="38"/>
      <c r="E102" s="38"/>
      <c r="F102" s="38"/>
      <c r="G102" s="38"/>
      <c r="H102" s="38"/>
      <c r="I102" s="38"/>
    </row>
    <row r="103" spans="1:9" x14ac:dyDescent="0.35">
      <c r="A103" s="38" t="s">
        <v>54</v>
      </c>
      <c r="B103" s="38"/>
      <c r="C103" s="38"/>
      <c r="D103" s="38"/>
      <c r="E103" s="38"/>
      <c r="F103" s="38"/>
      <c r="G103" s="38"/>
      <c r="H103" s="38"/>
      <c r="I103" s="38"/>
    </row>
    <row r="104" spans="1:9" x14ac:dyDescent="0.35">
      <c r="A104" s="38"/>
      <c r="B104" s="38"/>
      <c r="C104" s="38"/>
      <c r="D104" s="38"/>
      <c r="E104" s="38"/>
      <c r="F104" s="38"/>
      <c r="G104" s="38"/>
      <c r="H104" s="38"/>
      <c r="I104" s="38"/>
    </row>
    <row r="105" spans="1:9" x14ac:dyDescent="0.35">
      <c r="A105" s="38" t="s">
        <v>55</v>
      </c>
      <c r="B105" s="38"/>
      <c r="C105" s="38"/>
      <c r="D105" s="38"/>
      <c r="E105" s="38"/>
      <c r="F105" s="38"/>
      <c r="G105" s="38"/>
      <c r="H105" s="38"/>
      <c r="I105" s="38"/>
    </row>
    <row r="106" spans="1:9" x14ac:dyDescent="0.35">
      <c r="A106" s="38"/>
      <c r="B106" s="38"/>
      <c r="C106" s="38"/>
      <c r="D106" s="38"/>
      <c r="E106" s="38"/>
      <c r="F106" s="38"/>
      <c r="G106" s="38"/>
      <c r="H106" s="38"/>
      <c r="I106" s="38"/>
    </row>
    <row r="107" spans="1:9" x14ac:dyDescent="0.35">
      <c r="A107" s="38" t="s">
        <v>56</v>
      </c>
      <c r="B107" s="38"/>
      <c r="C107" s="38"/>
      <c r="D107" s="38"/>
      <c r="E107" s="38"/>
      <c r="F107" s="38"/>
      <c r="G107" s="38"/>
      <c r="H107" s="38"/>
      <c r="I107" s="38"/>
    </row>
    <row r="108" spans="1:9" x14ac:dyDescent="0.35">
      <c r="A108" s="38"/>
      <c r="B108" s="38"/>
      <c r="C108" s="38"/>
      <c r="D108" s="38"/>
      <c r="E108" s="38"/>
      <c r="F108" s="38"/>
      <c r="G108" s="38"/>
      <c r="H108" s="38"/>
      <c r="I108" s="38"/>
    </row>
    <row r="109" spans="1:9" ht="15.5" x14ac:dyDescent="0.35">
      <c r="A109" s="34" t="s">
        <v>57</v>
      </c>
      <c r="B109" s="34"/>
      <c r="C109" s="34"/>
      <c r="D109" s="34"/>
      <c r="E109" s="34"/>
      <c r="F109" s="34"/>
      <c r="G109" s="34"/>
      <c r="H109" s="34"/>
      <c r="I109" s="34"/>
    </row>
    <row r="110" spans="1:9" x14ac:dyDescent="0.35">
      <c r="A110" s="38" t="s">
        <v>86</v>
      </c>
      <c r="B110" s="38"/>
      <c r="C110" s="38"/>
      <c r="D110" s="38"/>
      <c r="E110" s="38"/>
      <c r="F110" s="38"/>
      <c r="G110" s="38"/>
      <c r="H110" s="38"/>
      <c r="I110" s="38"/>
    </row>
    <row r="111" spans="1:9" x14ac:dyDescent="0.35">
      <c r="A111" s="38"/>
      <c r="B111" s="38"/>
      <c r="C111" s="38"/>
      <c r="D111" s="38"/>
      <c r="E111" s="38"/>
      <c r="F111" s="38"/>
      <c r="G111" s="38"/>
      <c r="H111" s="38"/>
      <c r="I111" s="38"/>
    </row>
    <row r="112" spans="1:9" x14ac:dyDescent="0.35">
      <c r="A112" s="38" t="s">
        <v>58</v>
      </c>
      <c r="B112" s="38"/>
      <c r="C112" s="38"/>
      <c r="D112" s="38"/>
      <c r="E112" s="38"/>
      <c r="F112" s="38"/>
      <c r="G112" s="38"/>
      <c r="H112" s="38"/>
      <c r="I112" s="38"/>
    </row>
    <row r="113" spans="1:9" x14ac:dyDescent="0.35">
      <c r="A113" s="38"/>
      <c r="B113" s="38"/>
      <c r="C113" s="38"/>
      <c r="D113" s="38"/>
      <c r="E113" s="38"/>
      <c r="F113" s="38"/>
      <c r="G113" s="38"/>
      <c r="H113" s="38"/>
      <c r="I113" s="38"/>
    </row>
    <row r="116" spans="1:9" ht="15" x14ac:dyDescent="0.35">
      <c r="A116" s="16" t="s">
        <v>97</v>
      </c>
    </row>
    <row r="117" spans="1:9" ht="15" x14ac:dyDescent="0.35">
      <c r="A117" s="18" t="s">
        <v>98</v>
      </c>
    </row>
    <row r="118" spans="1:9" ht="15.5" x14ac:dyDescent="0.35">
      <c r="A118" s="17" t="s">
        <v>99</v>
      </c>
    </row>
    <row r="120" spans="1:9" ht="15" x14ac:dyDescent="0.35">
      <c r="A120" s="18" t="s">
        <v>100</v>
      </c>
    </row>
    <row r="121" spans="1:9" ht="15" x14ac:dyDescent="0.35">
      <c r="A121" s="18" t="s">
        <v>101</v>
      </c>
    </row>
    <row r="122" spans="1:9" ht="15.5" x14ac:dyDescent="0.35">
      <c r="A122" s="17" t="s">
        <v>99</v>
      </c>
    </row>
    <row r="124" spans="1:9" ht="15" x14ac:dyDescent="0.35">
      <c r="A124" s="19" t="s">
        <v>102</v>
      </c>
    </row>
    <row r="125" spans="1:9" ht="15.5" x14ac:dyDescent="0.35">
      <c r="A125" s="20" t="s">
        <v>103</v>
      </c>
    </row>
    <row r="127" spans="1:9" ht="15.5" x14ac:dyDescent="0.35">
      <c r="A127" s="33" t="s">
        <v>107</v>
      </c>
      <c r="B127" s="33"/>
      <c r="C127" s="33"/>
      <c r="D127" s="33"/>
      <c r="E127" s="33"/>
      <c r="F127" s="33" t="s">
        <v>106</v>
      </c>
      <c r="G127" s="33"/>
      <c r="H127" s="33"/>
      <c r="I127" s="33"/>
    </row>
    <row r="130" spans="1:9" ht="14.5" customHeight="1" x14ac:dyDescent="0.35">
      <c r="A130" s="32" t="s">
        <v>104</v>
      </c>
      <c r="B130" s="32"/>
      <c r="C130" s="32"/>
      <c r="D130" s="32"/>
      <c r="E130" s="32"/>
      <c r="F130" s="32"/>
      <c r="G130" s="32"/>
      <c r="H130" s="32"/>
      <c r="I130" s="32"/>
    </row>
    <row r="131" spans="1:9" ht="14.5" customHeight="1" x14ac:dyDescent="0.35">
      <c r="A131" s="32"/>
      <c r="B131" s="32"/>
      <c r="C131" s="32"/>
      <c r="D131" s="32"/>
      <c r="E131" s="32"/>
      <c r="F131" s="32"/>
      <c r="G131" s="32"/>
      <c r="H131" s="32"/>
      <c r="I131" s="32"/>
    </row>
    <row r="132" spans="1:9" ht="14.5" customHeight="1" x14ac:dyDescent="0.35">
      <c r="A132" s="32"/>
      <c r="B132" s="32"/>
      <c r="C132" s="32"/>
      <c r="D132" s="32"/>
      <c r="E132" s="32"/>
      <c r="F132" s="32"/>
      <c r="G132" s="32"/>
      <c r="H132" s="32"/>
      <c r="I132" s="32"/>
    </row>
    <row r="133" spans="1:9" ht="14.5" customHeight="1" x14ac:dyDescent="0.35">
      <c r="A133" s="32"/>
      <c r="B133" s="32"/>
      <c r="C133" s="32"/>
      <c r="D133" s="32"/>
      <c r="E133" s="32"/>
      <c r="F133" s="32"/>
      <c r="G133" s="32"/>
      <c r="H133" s="32"/>
      <c r="I133" s="32"/>
    </row>
    <row r="134" spans="1:9" ht="14.5" customHeight="1" x14ac:dyDescent="0.35">
      <c r="A134" s="32"/>
      <c r="B134" s="32"/>
      <c r="C134" s="32"/>
      <c r="D134" s="32"/>
      <c r="E134" s="32"/>
      <c r="F134" s="32"/>
      <c r="G134" s="32"/>
      <c r="H134" s="32"/>
      <c r="I134" s="32"/>
    </row>
    <row r="135" spans="1:9" ht="15" x14ac:dyDescent="0.35">
      <c r="A135" s="21"/>
      <c r="B135" s="21"/>
      <c r="C135" s="21"/>
      <c r="D135" s="21"/>
      <c r="E135" s="22"/>
      <c r="F135" s="21"/>
    </row>
    <row r="136" spans="1:9" ht="14.5" customHeight="1" x14ac:dyDescent="0.35">
      <c r="A136" s="32" t="s">
        <v>105</v>
      </c>
      <c r="B136" s="32"/>
      <c r="C136" s="32"/>
      <c r="D136" s="32"/>
      <c r="E136" s="32"/>
      <c r="F136" s="32"/>
      <c r="G136" s="32"/>
      <c r="H136" s="32"/>
      <c r="I136" s="32"/>
    </row>
    <row r="137" spans="1:9" ht="14.5" customHeight="1" x14ac:dyDescent="0.35">
      <c r="A137" s="32"/>
      <c r="B137" s="32"/>
      <c r="C137" s="32"/>
      <c r="D137" s="32"/>
      <c r="E137" s="32"/>
      <c r="F137" s="32"/>
      <c r="G137" s="32"/>
      <c r="H137" s="32"/>
      <c r="I137" s="32"/>
    </row>
    <row r="138" spans="1:9" ht="15.5" x14ac:dyDescent="0.35">
      <c r="A138" s="23"/>
      <c r="B138" s="24"/>
      <c r="C138" s="25"/>
      <c r="D138" s="25"/>
      <c r="E138" s="26"/>
      <c r="F138" s="25"/>
    </row>
    <row r="139" spans="1:9" ht="15.5" x14ac:dyDescent="0.35">
      <c r="A139" s="23"/>
      <c r="B139" s="24"/>
      <c r="C139" s="25"/>
      <c r="D139" s="25"/>
      <c r="E139" s="26"/>
      <c r="F139" s="25"/>
    </row>
    <row r="140" spans="1:9" ht="15.5" x14ac:dyDescent="0.35">
      <c r="A140" s="23"/>
      <c r="B140" s="24"/>
      <c r="C140" s="25"/>
      <c r="D140" s="25"/>
      <c r="E140" s="26"/>
      <c r="F140" s="25"/>
    </row>
    <row r="141" spans="1:9" ht="15.5" x14ac:dyDescent="0.35">
      <c r="A141" s="23"/>
      <c r="B141" s="24"/>
      <c r="C141" s="25"/>
      <c r="D141" s="25"/>
      <c r="E141" s="26"/>
      <c r="F141" s="25"/>
    </row>
    <row r="142" spans="1:9" ht="15.5" x14ac:dyDescent="0.35">
      <c r="A142" s="23"/>
      <c r="B142" s="24"/>
      <c r="C142" s="25"/>
      <c r="D142" s="25"/>
      <c r="E142" s="26"/>
      <c r="F142" s="25"/>
    </row>
    <row r="143" spans="1:9" ht="15.5" x14ac:dyDescent="0.35">
      <c r="A143" s="23"/>
      <c r="B143" s="24"/>
      <c r="C143" s="25"/>
      <c r="D143" s="25"/>
      <c r="E143" s="26"/>
      <c r="F143" s="25"/>
    </row>
    <row r="144" spans="1:9" ht="15.5" x14ac:dyDescent="0.35">
      <c r="A144" s="23"/>
      <c r="B144" s="24"/>
      <c r="C144" s="25"/>
      <c r="D144" s="25"/>
      <c r="E144" s="26"/>
      <c r="F144" s="25"/>
    </row>
    <row r="145" spans="1:6" ht="15.5" x14ac:dyDescent="0.35">
      <c r="A145" s="23"/>
      <c r="B145" s="24"/>
      <c r="C145" s="25"/>
      <c r="D145" s="25"/>
      <c r="E145" s="26"/>
      <c r="F145" s="25"/>
    </row>
    <row r="146" spans="1:6" ht="15.5" x14ac:dyDescent="0.35">
      <c r="A146" s="23"/>
      <c r="B146" s="24"/>
      <c r="C146" s="25"/>
      <c r="D146" s="25"/>
      <c r="E146" s="26"/>
      <c r="F146" s="25"/>
    </row>
  </sheetData>
  <sheetProtection sheet="1" objects="1" scenarios="1"/>
  <mergeCells count="119">
    <mergeCell ref="A1:I1"/>
    <mergeCell ref="A2:I2"/>
    <mergeCell ref="A3:I3"/>
    <mergeCell ref="A5:I5"/>
    <mergeCell ref="A7:I7"/>
    <mergeCell ref="A16:D16"/>
    <mergeCell ref="A17:D17"/>
    <mergeCell ref="A18:D18"/>
    <mergeCell ref="A13:I13"/>
    <mergeCell ref="A11:I11"/>
    <mergeCell ref="A6:I6"/>
    <mergeCell ref="A9:I9"/>
    <mergeCell ref="E14:E15"/>
    <mergeCell ref="F14:F15"/>
    <mergeCell ref="G14:G15"/>
    <mergeCell ref="A14:D15"/>
    <mergeCell ref="A27:I27"/>
    <mergeCell ref="A19:D19"/>
    <mergeCell ref="A20:D20"/>
    <mergeCell ref="A21:D21"/>
    <mergeCell ref="A22:D22"/>
    <mergeCell ref="A23:D23"/>
    <mergeCell ref="A24:D24"/>
    <mergeCell ref="H14:H15"/>
    <mergeCell ref="I14:I15"/>
    <mergeCell ref="I28:I29"/>
    <mergeCell ref="A30:D30"/>
    <mergeCell ref="A31:D31"/>
    <mergeCell ref="A32:D32"/>
    <mergeCell ref="A33:D33"/>
    <mergeCell ref="A34:D34"/>
    <mergeCell ref="A28:D29"/>
    <mergeCell ref="E28:E29"/>
    <mergeCell ref="F28:F29"/>
    <mergeCell ref="G28:G29"/>
    <mergeCell ref="H28:H29"/>
    <mergeCell ref="F42:F43"/>
    <mergeCell ref="G42:G43"/>
    <mergeCell ref="H42:H43"/>
    <mergeCell ref="I42:I43"/>
    <mergeCell ref="A41:I41"/>
    <mergeCell ref="A44:D44"/>
    <mergeCell ref="A35:D35"/>
    <mergeCell ref="A36:D36"/>
    <mergeCell ref="A37:D37"/>
    <mergeCell ref="A38:D38"/>
    <mergeCell ref="A42:D43"/>
    <mergeCell ref="E42:E43"/>
    <mergeCell ref="I63:I64"/>
    <mergeCell ref="A60:G60"/>
    <mergeCell ref="E53:E54"/>
    <mergeCell ref="F53:F54"/>
    <mergeCell ref="G53:G54"/>
    <mergeCell ref="H53:H54"/>
    <mergeCell ref="I53:I54"/>
    <mergeCell ref="A55:D55"/>
    <mergeCell ref="A45:D45"/>
    <mergeCell ref="A46:D46"/>
    <mergeCell ref="A47:D47"/>
    <mergeCell ref="A48:D48"/>
    <mergeCell ref="A49:D49"/>
    <mergeCell ref="A53:D54"/>
    <mergeCell ref="A101:I102"/>
    <mergeCell ref="A103:I104"/>
    <mergeCell ref="A105:I106"/>
    <mergeCell ref="A107:I108"/>
    <mergeCell ref="A58:G58"/>
    <mergeCell ref="A39:G39"/>
    <mergeCell ref="A25:G25"/>
    <mergeCell ref="A50:G50"/>
    <mergeCell ref="A67:G67"/>
    <mergeCell ref="A62:I62"/>
    <mergeCell ref="A65:D65"/>
    <mergeCell ref="A66:D66"/>
    <mergeCell ref="H70:H71"/>
    <mergeCell ref="I70:I71"/>
    <mergeCell ref="A72:G72"/>
    <mergeCell ref="A70:G71"/>
    <mergeCell ref="A56:D56"/>
    <mergeCell ref="A57:D57"/>
    <mergeCell ref="A52:I52"/>
    <mergeCell ref="A63:D64"/>
    <mergeCell ref="E63:E64"/>
    <mergeCell ref="F63:F64"/>
    <mergeCell ref="G63:G64"/>
    <mergeCell ref="H63:H64"/>
    <mergeCell ref="A84:I84"/>
    <mergeCell ref="A85:I85"/>
    <mergeCell ref="A86:I86"/>
    <mergeCell ref="A87:I87"/>
    <mergeCell ref="A88:I88"/>
    <mergeCell ref="A89:I89"/>
    <mergeCell ref="A90:I90"/>
    <mergeCell ref="A92:I93"/>
    <mergeCell ref="A98:I99"/>
    <mergeCell ref="A80:E80"/>
    <mergeCell ref="A130:I134"/>
    <mergeCell ref="A136:I137"/>
    <mergeCell ref="A127:E127"/>
    <mergeCell ref="F127:I127"/>
    <mergeCell ref="A109:I109"/>
    <mergeCell ref="F74:F75"/>
    <mergeCell ref="G74:G75"/>
    <mergeCell ref="H74:H75"/>
    <mergeCell ref="I74:I75"/>
    <mergeCell ref="A74:E75"/>
    <mergeCell ref="A76:E76"/>
    <mergeCell ref="A77:E77"/>
    <mergeCell ref="A78:E78"/>
    <mergeCell ref="A79:E79"/>
    <mergeCell ref="A91:I91"/>
    <mergeCell ref="A94:I94"/>
    <mergeCell ref="A95:I95"/>
    <mergeCell ref="A96:I96"/>
    <mergeCell ref="A97:I97"/>
    <mergeCell ref="A100:I100"/>
    <mergeCell ref="A110:I111"/>
    <mergeCell ref="A112:I113"/>
    <mergeCell ref="A83:I83"/>
  </mergeCells>
  <pageMargins left="0.7" right="0.7" top="0.75" bottom="0.75" header="0.3" footer="0.3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HENO MATERIAL VEGETATIVO</vt:lpstr>
      <vt:lpstr>'HENO MATERIAL VEGETATIVO'!Print_Area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2022-03-10T19:01:41Z</cp:lastPrinted>
  <dcterms:created xsi:type="dcterms:W3CDTF">2022-03-10T17:07:55Z</dcterms:created>
  <dcterms:modified xsi:type="dcterms:W3CDTF">2022-05-04T13:32:42Z</dcterms:modified>
</cp:coreProperties>
</file>